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Repaso formulas" sheetId="1" r:id="rId1"/>
    <sheet name="Funciones Resuelto" sheetId="2" state="hidden" r:id="rId2"/>
    <sheet name="Funciones" sheetId="4" r:id="rId3"/>
    <sheet name="Gráficas  Resuelto" sheetId="3" state="hidden" r:id="rId4"/>
    <sheet name="Gráficas" sheetId="5" r:id="rId5"/>
  </sheets>
  <calcPr calcId="144525"/>
</workbook>
</file>

<file path=xl/calcChain.xml><?xml version="1.0" encoding="utf-8"?>
<calcChain xmlns="http://schemas.openxmlformats.org/spreadsheetml/2006/main">
  <c r="C11" i="5" l="1"/>
  <c r="F9" i="5"/>
  <c r="E9" i="5"/>
  <c r="D9" i="5"/>
  <c r="C9" i="5"/>
  <c r="F6" i="5"/>
  <c r="E6" i="5"/>
  <c r="D6" i="5"/>
  <c r="C6" i="5"/>
  <c r="D15" i="3"/>
  <c r="E15" i="3"/>
  <c r="F15" i="3"/>
  <c r="C15" i="3"/>
  <c r="D13" i="3"/>
  <c r="E13" i="3"/>
  <c r="F13" i="3"/>
  <c r="C13" i="3"/>
  <c r="E29" i="2"/>
  <c r="E30" i="2" s="1"/>
  <c r="O23" i="2"/>
  <c r="O22" i="2"/>
  <c r="G19" i="2"/>
  <c r="G20" i="2"/>
  <c r="G21" i="2"/>
  <c r="G18" i="2"/>
  <c r="D19" i="2"/>
  <c r="D20" i="2"/>
  <c r="D21" i="2"/>
  <c r="D18" i="2"/>
  <c r="M7" i="2"/>
  <c r="M8" i="2"/>
  <c r="M9" i="2"/>
  <c r="M10" i="2"/>
  <c r="M11" i="2"/>
  <c r="M12" i="2"/>
  <c r="M6" i="2"/>
  <c r="E9" i="2"/>
  <c r="E8" i="2"/>
  <c r="E7" i="2"/>
  <c r="E6" i="2"/>
  <c r="C11" i="3"/>
  <c r="D9" i="3"/>
  <c r="E9" i="3"/>
  <c r="F9" i="3"/>
  <c r="C9" i="3"/>
  <c r="F6" i="3"/>
  <c r="E6" i="3"/>
  <c r="D6" i="3"/>
  <c r="C6" i="3"/>
  <c r="E31" i="2" l="1"/>
</calcChain>
</file>

<file path=xl/sharedStrings.xml><?xml version="1.0" encoding="utf-8"?>
<sst xmlns="http://schemas.openxmlformats.org/spreadsheetml/2006/main" count="172" uniqueCount="79">
  <si>
    <t>Factura</t>
  </si>
  <si>
    <t>Concepto</t>
  </si>
  <si>
    <t>Precio</t>
  </si>
  <si>
    <t>Cantidad</t>
  </si>
  <si>
    <t>Total</t>
  </si>
  <si>
    <t>Elem 1</t>
  </si>
  <si>
    <t>Elem 2</t>
  </si>
  <si>
    <t>Base imp</t>
  </si>
  <si>
    <t>IVA</t>
  </si>
  <si>
    <t>IRPF</t>
  </si>
  <si>
    <t>Datos literales introducidos por el usuario</t>
  </si>
  <si>
    <t>Cálculos a rellenar</t>
  </si>
  <si>
    <t>Aritméticas</t>
  </si>
  <si>
    <t>VERDE</t>
  </si>
  <si>
    <t>ROJO</t>
  </si>
  <si>
    <t>Producto</t>
  </si>
  <si>
    <t>Promedio</t>
  </si>
  <si>
    <t>Máximo</t>
  </si>
  <si>
    <t>Suma solo de verdes</t>
  </si>
  <si>
    <t>Texto</t>
  </si>
  <si>
    <t>Codigo postal</t>
  </si>
  <si>
    <t>CP 41006</t>
  </si>
  <si>
    <t xml:space="preserve">   CP 29512</t>
  </si>
  <si>
    <t>CP.21124</t>
  </si>
  <si>
    <t>Fecha / Hora</t>
  </si>
  <si>
    <t>Ahora</t>
  </si>
  <si>
    <t>Hace una hora</t>
  </si>
  <si>
    <t>Ayer</t>
  </si>
  <si>
    <t>Lógicas</t>
  </si>
  <si>
    <t>Valor</t>
  </si>
  <si>
    <t>¿positivo?</t>
  </si>
  <si>
    <t>Busquedas</t>
  </si>
  <si>
    <t>Nombre</t>
  </si>
  <si>
    <t>Teléfono</t>
  </si>
  <si>
    <t>Alonso</t>
  </si>
  <si>
    <t>Brenda</t>
  </si>
  <si>
    <t>Carlos</t>
  </si>
  <si>
    <t>Diana</t>
  </si>
  <si>
    <t>Enrique</t>
  </si>
  <si>
    <t>Fabiola</t>
  </si>
  <si>
    <t>Gabriela</t>
  </si>
  <si>
    <t>Humberto</t>
  </si>
  <si>
    <t>Ignacio</t>
  </si>
  <si>
    <t>Julieta</t>
  </si>
  <si>
    <t>543-39-71</t>
  </si>
  <si>
    <t>246-55-43</t>
  </si>
  <si>
    <t>762-34-44</t>
  </si>
  <si>
    <t>541-66-23</t>
  </si>
  <si>
    <t>548-55-22</t>
  </si>
  <si>
    <t>996-35-12</t>
  </si>
  <si>
    <t>852-25-25</t>
  </si>
  <si>
    <t>468-25-13</t>
  </si>
  <si>
    <t>846-31-23</t>
  </si>
  <si>
    <t>213-35-98</t>
  </si>
  <si>
    <t>GASTOS</t>
  </si>
  <si>
    <t>Hipoteca</t>
  </si>
  <si>
    <t>Luz</t>
  </si>
  <si>
    <t>Agua</t>
  </si>
  <si>
    <t>Teleco</t>
  </si>
  <si>
    <t>Gasolina</t>
  </si>
  <si>
    <t>Alimantación</t>
  </si>
  <si>
    <t>Social</t>
  </si>
  <si>
    <t>Paco</t>
  </si>
  <si>
    <t>Marta</t>
  </si>
  <si>
    <t>Luis</t>
  </si>
  <si>
    <t>T1</t>
  </si>
  <si>
    <t>T2</t>
  </si>
  <si>
    <t>T3</t>
  </si>
  <si>
    <t>T4</t>
  </si>
  <si>
    <t>Evolución por meses (líneas)</t>
  </si>
  <si>
    <t>TOTAL</t>
  </si>
  <si>
    <t>INGRESOS</t>
  </si>
  <si>
    <t>Minigráfico ahorro</t>
  </si>
  <si>
    <t>Comparativa de gastos entre personas (barras)</t>
  </si>
  <si>
    <t>Comparativa de gastos entre tipos (barras)</t>
  </si>
  <si>
    <t>Busqueda</t>
  </si>
  <si>
    <t>La semana pasada</t>
  </si>
  <si>
    <t>En que se gasta el dinero Paco (Circulo)</t>
  </si>
  <si>
    <t>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</si>
</sst>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2" borderId="0" xfId="0" applyFill="1" applyBorder="1"/>
    <xf numFmtId="0" fontId="0" fillId="0" borderId="0" xfId="0" quotePrefix="1" applyBorder="1"/>
    <xf numFmtId="0" fontId="1" fillId="0" borderId="0" xfId="0" applyFont="1" applyBorder="1"/>
    <xf numFmtId="0" fontId="3" fillId="0" borderId="0" xfId="0" applyFont="1" applyBorder="1"/>
    <xf numFmtId="0" fontId="0" fillId="0" borderId="0" xfId="0" applyAlignment="1">
      <alignment wrapText="1"/>
    </xf>
    <xf numFmtId="0" fontId="0" fillId="3" borderId="0" xfId="0" applyFill="1" applyBorder="1"/>
    <xf numFmtId="0" fontId="0" fillId="0" borderId="4" xfId="0" applyBorder="1" applyAlignment="1">
      <alignment wrapText="1"/>
    </xf>
    <xf numFmtId="0" fontId="0" fillId="5" borderId="0" xfId="0" applyFill="1"/>
    <xf numFmtId="0" fontId="0" fillId="4" borderId="0" xfId="0" applyFill="1" applyBorder="1"/>
    <xf numFmtId="22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'Gráficas  Resuelto'!$C$17</c:f>
              <c:strCache>
                <c:ptCount val="1"/>
                <c:pt idx="0">
                  <c:v>Paco</c:v>
                </c:pt>
              </c:strCache>
            </c:strRef>
          </c:tx>
          <c:cat>
            <c:strRef>
              <c:f>'Gráficas  Resuelto'!$B$18:$B$24</c:f>
              <c:strCache>
                <c:ptCount val="7"/>
                <c:pt idx="0">
                  <c:v>Hipoteca</c:v>
                </c:pt>
                <c:pt idx="1">
                  <c:v>Luz</c:v>
                </c:pt>
                <c:pt idx="2">
                  <c:v>Agua</c:v>
                </c:pt>
                <c:pt idx="3">
                  <c:v>Teleco</c:v>
                </c:pt>
                <c:pt idx="4">
                  <c:v>Gasolina</c:v>
                </c:pt>
                <c:pt idx="5">
                  <c:v>Alimantación</c:v>
                </c:pt>
                <c:pt idx="6">
                  <c:v>Social</c:v>
                </c:pt>
              </c:strCache>
            </c:strRef>
          </c:cat>
          <c:val>
            <c:numRef>
              <c:f>'Gráficas  Resuelto'!$C$18:$C$24</c:f>
              <c:numCache>
                <c:formatCode>General</c:formatCode>
                <c:ptCount val="7"/>
                <c:pt idx="0">
                  <c:v>512</c:v>
                </c:pt>
                <c:pt idx="1">
                  <c:v>60</c:v>
                </c:pt>
                <c:pt idx="2">
                  <c:v>67</c:v>
                </c:pt>
                <c:pt idx="3">
                  <c:v>80</c:v>
                </c:pt>
                <c:pt idx="4">
                  <c:v>68</c:v>
                </c:pt>
                <c:pt idx="5">
                  <c:v>352</c:v>
                </c:pt>
                <c:pt idx="6">
                  <c:v>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 Resuelto'!$B$6</c:f>
              <c:strCache>
                <c:ptCount val="1"/>
                <c:pt idx="0">
                  <c:v>Hipoteca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Resuelto'!$C$6:$F$6</c:f>
              <c:numCache>
                <c:formatCode>General</c:formatCode>
                <c:ptCount val="4"/>
                <c:pt idx="0">
                  <c:v>1536</c:v>
                </c:pt>
                <c:pt idx="1">
                  <c:v>1536</c:v>
                </c:pt>
                <c:pt idx="2">
                  <c:v>1536</c:v>
                </c:pt>
                <c:pt idx="3">
                  <c:v>1536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 Resuelto'!$B$7</c:f>
              <c:strCache>
                <c:ptCount val="1"/>
                <c:pt idx="0">
                  <c:v>Luz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Resuelto'!$C$7:$F$7</c:f>
              <c:numCache>
                <c:formatCode>General</c:formatCode>
                <c:ptCount val="4"/>
                <c:pt idx="0">
                  <c:v>160</c:v>
                </c:pt>
                <c:pt idx="1">
                  <c:v>120</c:v>
                </c:pt>
                <c:pt idx="2">
                  <c:v>210</c:v>
                </c:pt>
                <c:pt idx="3">
                  <c:v>160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 Resuelto'!$B$8</c:f>
              <c:strCache>
                <c:ptCount val="1"/>
                <c:pt idx="0">
                  <c:v>Agua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Resuelto'!$C$8:$F$8</c:f>
              <c:numCache>
                <c:formatCode>General</c:formatCode>
                <c:ptCount val="4"/>
                <c:pt idx="0">
                  <c:v>90</c:v>
                </c:pt>
                <c:pt idx="1">
                  <c:v>84</c:v>
                </c:pt>
                <c:pt idx="2">
                  <c:v>110</c:v>
                </c:pt>
                <c:pt idx="3">
                  <c:v>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'Gráficas  Resuelto'!$B$9</c:f>
              <c:strCache>
                <c:ptCount val="1"/>
                <c:pt idx="0">
                  <c:v>Teleco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Resuelto'!$C$9:$F$9</c:f>
              <c:numCache>
                <c:formatCode>General</c:formatCode>
                <c:ptCount val="4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'Gráficas  Resuelto'!$B$10</c:f>
              <c:strCache>
                <c:ptCount val="1"/>
                <c:pt idx="0">
                  <c:v>Gasolina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Resuelto'!$C$10:$F$10</c:f>
              <c:numCache>
                <c:formatCode>General</c:formatCode>
                <c:ptCount val="4"/>
                <c:pt idx="0">
                  <c:v>210</c:v>
                </c:pt>
                <c:pt idx="1">
                  <c:v>243</c:v>
                </c:pt>
                <c:pt idx="2">
                  <c:v>150</c:v>
                </c:pt>
                <c:pt idx="3">
                  <c:v>195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'Gráficas  Resuelto'!$B$11</c:f>
              <c:strCache>
                <c:ptCount val="1"/>
                <c:pt idx="0">
                  <c:v>Alimantación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Resuelto'!$C$11:$F$11</c:f>
              <c:numCache>
                <c:formatCode>General</c:formatCode>
                <c:ptCount val="4"/>
                <c:pt idx="0">
                  <c:v>1440</c:v>
                </c:pt>
                <c:pt idx="1">
                  <c:v>1500</c:v>
                </c:pt>
                <c:pt idx="2">
                  <c:v>1354</c:v>
                </c:pt>
                <c:pt idx="3">
                  <c:v>1975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'Gráficas  Resuelto'!$B$12</c:f>
              <c:strCache>
                <c:ptCount val="1"/>
                <c:pt idx="0">
                  <c:v>Social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Resuelto'!$C$12:$F$12</c:f>
              <c:numCache>
                <c:formatCode>General</c:formatCode>
                <c:ptCount val="4"/>
                <c:pt idx="0">
                  <c:v>458</c:v>
                </c:pt>
                <c:pt idx="1">
                  <c:v>453</c:v>
                </c:pt>
                <c:pt idx="2">
                  <c:v>1532</c:v>
                </c:pt>
                <c:pt idx="3">
                  <c:v>753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'Gráficas  Resuelto'!$B$13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'Gráficas  Resuelto'!$C$5:$F$5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'Gráficas  Resuelto'!$C$13:$F$13</c:f>
              <c:numCache>
                <c:formatCode>General</c:formatCode>
                <c:ptCount val="4"/>
                <c:pt idx="0">
                  <c:v>4134</c:v>
                </c:pt>
                <c:pt idx="1">
                  <c:v>4176</c:v>
                </c:pt>
                <c:pt idx="2">
                  <c:v>5132</c:v>
                </c:pt>
                <c:pt idx="3">
                  <c:v>4934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90432"/>
        <c:axId val="240284032"/>
      </c:lineChart>
      <c:catAx>
        <c:axId val="24029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40284032"/>
        <c:crosses val="autoZero"/>
        <c:auto val="1"/>
        <c:lblAlgn val="ctr"/>
        <c:lblOffset val="100"/>
        <c:noMultiLvlLbl val="0"/>
      </c:catAx>
      <c:valAx>
        <c:axId val="24028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290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 Resuelto'!$C$17</c:f>
              <c:strCache>
                <c:ptCount val="1"/>
                <c:pt idx="0">
                  <c:v>Paco</c:v>
                </c:pt>
              </c:strCache>
            </c:strRef>
          </c:tx>
          <c:invertIfNegative val="0"/>
          <c:cat>
            <c:strRef>
              <c:f>'Gráficas  Resuelto'!$B$18:$B$24</c:f>
              <c:strCache>
                <c:ptCount val="7"/>
                <c:pt idx="0">
                  <c:v>Hipoteca</c:v>
                </c:pt>
                <c:pt idx="1">
                  <c:v>Luz</c:v>
                </c:pt>
                <c:pt idx="2">
                  <c:v>Agua</c:v>
                </c:pt>
                <c:pt idx="3">
                  <c:v>Teleco</c:v>
                </c:pt>
                <c:pt idx="4">
                  <c:v>Gasolina</c:v>
                </c:pt>
                <c:pt idx="5">
                  <c:v>Alimantación</c:v>
                </c:pt>
                <c:pt idx="6">
                  <c:v>Social</c:v>
                </c:pt>
              </c:strCache>
            </c:strRef>
          </c:cat>
          <c:val>
            <c:numRef>
              <c:f>'Gráficas  Resuelto'!$C$18:$C$24</c:f>
              <c:numCache>
                <c:formatCode>General</c:formatCode>
                <c:ptCount val="7"/>
                <c:pt idx="0">
                  <c:v>512</c:v>
                </c:pt>
                <c:pt idx="1">
                  <c:v>60</c:v>
                </c:pt>
                <c:pt idx="2">
                  <c:v>67</c:v>
                </c:pt>
                <c:pt idx="3">
                  <c:v>80</c:v>
                </c:pt>
                <c:pt idx="4">
                  <c:v>68</c:v>
                </c:pt>
                <c:pt idx="5">
                  <c:v>352</c:v>
                </c:pt>
                <c:pt idx="6">
                  <c:v>458</c:v>
                </c:pt>
              </c:numCache>
            </c:numRef>
          </c:val>
        </c:ser>
        <c:ser>
          <c:idx val="1"/>
          <c:order val="1"/>
          <c:tx>
            <c:strRef>
              <c:f>'Gráficas  Resuelto'!$D$17</c:f>
              <c:strCache>
                <c:ptCount val="1"/>
                <c:pt idx="0">
                  <c:v>Marta</c:v>
                </c:pt>
              </c:strCache>
            </c:strRef>
          </c:tx>
          <c:invertIfNegative val="0"/>
          <c:cat>
            <c:strRef>
              <c:f>'Gráficas  Resuelto'!$B$18:$B$24</c:f>
              <c:strCache>
                <c:ptCount val="7"/>
                <c:pt idx="0">
                  <c:v>Hipoteca</c:v>
                </c:pt>
                <c:pt idx="1">
                  <c:v>Luz</c:v>
                </c:pt>
                <c:pt idx="2">
                  <c:v>Agua</c:v>
                </c:pt>
                <c:pt idx="3">
                  <c:v>Teleco</c:v>
                </c:pt>
                <c:pt idx="4">
                  <c:v>Gasolina</c:v>
                </c:pt>
                <c:pt idx="5">
                  <c:v>Alimantación</c:v>
                </c:pt>
                <c:pt idx="6">
                  <c:v>Social</c:v>
                </c:pt>
              </c:strCache>
            </c:strRef>
          </c:cat>
          <c:val>
            <c:numRef>
              <c:f>'Gráficas  Resuelto'!$D$18:$D$24</c:f>
              <c:numCache>
                <c:formatCode>General</c:formatCode>
                <c:ptCount val="7"/>
                <c:pt idx="0">
                  <c:v>812</c:v>
                </c:pt>
                <c:pt idx="1">
                  <c:v>80</c:v>
                </c:pt>
                <c:pt idx="2">
                  <c:v>43</c:v>
                </c:pt>
                <c:pt idx="3">
                  <c:v>54</c:v>
                </c:pt>
                <c:pt idx="4">
                  <c:v>58</c:v>
                </c:pt>
                <c:pt idx="5">
                  <c:v>320</c:v>
                </c:pt>
                <c:pt idx="6">
                  <c:v>624</c:v>
                </c:pt>
              </c:numCache>
            </c:numRef>
          </c:val>
        </c:ser>
        <c:ser>
          <c:idx val="2"/>
          <c:order val="2"/>
          <c:tx>
            <c:strRef>
              <c:f>'Gráficas  Resuelto'!$E$17</c:f>
              <c:strCache>
                <c:ptCount val="1"/>
                <c:pt idx="0">
                  <c:v>Luis</c:v>
                </c:pt>
              </c:strCache>
            </c:strRef>
          </c:tx>
          <c:invertIfNegative val="0"/>
          <c:cat>
            <c:strRef>
              <c:f>'Gráficas  Resuelto'!$B$18:$B$24</c:f>
              <c:strCache>
                <c:ptCount val="7"/>
                <c:pt idx="0">
                  <c:v>Hipoteca</c:v>
                </c:pt>
                <c:pt idx="1">
                  <c:v>Luz</c:v>
                </c:pt>
                <c:pt idx="2">
                  <c:v>Agua</c:v>
                </c:pt>
                <c:pt idx="3">
                  <c:v>Teleco</c:v>
                </c:pt>
                <c:pt idx="4">
                  <c:v>Gasolina</c:v>
                </c:pt>
                <c:pt idx="5">
                  <c:v>Alimantación</c:v>
                </c:pt>
                <c:pt idx="6">
                  <c:v>Social</c:v>
                </c:pt>
              </c:strCache>
            </c:strRef>
          </c:cat>
          <c:val>
            <c:numRef>
              <c:f>'Gráficas  Resuelto'!$E$18:$E$24</c:f>
              <c:numCache>
                <c:formatCode>General</c:formatCode>
                <c:ptCount val="7"/>
                <c:pt idx="0">
                  <c:v>654</c:v>
                </c:pt>
                <c:pt idx="1">
                  <c:v>40</c:v>
                </c:pt>
                <c:pt idx="2">
                  <c:v>54</c:v>
                </c:pt>
                <c:pt idx="3">
                  <c:v>92</c:v>
                </c:pt>
                <c:pt idx="4">
                  <c:v>98</c:v>
                </c:pt>
                <c:pt idx="5">
                  <c:v>287</c:v>
                </c:pt>
                <c:pt idx="6">
                  <c:v>2485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631168"/>
        <c:axId val="242033792"/>
        <c:axId val="0"/>
      </c:bar3DChart>
      <c:catAx>
        <c:axId val="240631168"/>
        <c:scaling>
          <c:orientation val="minMax"/>
        </c:scaling>
        <c:delete val="0"/>
        <c:axPos val="b"/>
        <c:majorTickMark val="out"/>
        <c:minorTickMark val="none"/>
        <c:tickLblPos val="nextTo"/>
        <c:crossAx val="242033792"/>
        <c:crosses val="autoZero"/>
        <c:auto val="1"/>
        <c:lblAlgn val="ctr"/>
        <c:lblOffset val="100"/>
        <c:noMultiLvlLbl val="0"/>
      </c:catAx>
      <c:valAx>
        <c:axId val="24203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631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 Resuelto'!$B$18</c:f>
              <c:strCache>
                <c:ptCount val="1"/>
                <c:pt idx="0">
                  <c:v>Hipoteca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Resuelto'!$C$18:$E$18</c:f>
              <c:numCache>
                <c:formatCode>General</c:formatCode>
                <c:ptCount val="3"/>
                <c:pt idx="0">
                  <c:v>512</c:v>
                </c:pt>
                <c:pt idx="1">
                  <c:v>812</c:v>
                </c:pt>
                <c:pt idx="2">
                  <c:v>654</c:v>
                </c:pt>
              </c:numCache>
            </c:numRef>
          </c:val>
        </c:ser>
        <c:ser>
          <c:idx val="1"/>
          <c:order val="1"/>
          <c:tx>
            <c:strRef>
              <c:f>'Gráficas  Resuelto'!$B$19</c:f>
              <c:strCache>
                <c:ptCount val="1"/>
                <c:pt idx="0">
                  <c:v>Luz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Resuelto'!$C$19:$E$19</c:f>
              <c:numCache>
                <c:formatCode>General</c:formatCode>
                <c:ptCount val="3"/>
                <c:pt idx="0">
                  <c:v>60</c:v>
                </c:pt>
                <c:pt idx="1">
                  <c:v>80</c:v>
                </c:pt>
                <c:pt idx="2">
                  <c:v>40</c:v>
                </c:pt>
              </c:numCache>
            </c:numRef>
          </c:val>
        </c:ser>
        <c:ser>
          <c:idx val="2"/>
          <c:order val="2"/>
          <c:tx>
            <c:strRef>
              <c:f>'Gráficas  Resuelto'!$B$20</c:f>
              <c:strCache>
                <c:ptCount val="1"/>
                <c:pt idx="0">
                  <c:v>Agua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Resuelto'!$C$20:$E$20</c:f>
              <c:numCache>
                <c:formatCode>General</c:formatCode>
                <c:ptCount val="3"/>
                <c:pt idx="0">
                  <c:v>67</c:v>
                </c:pt>
                <c:pt idx="1">
                  <c:v>43</c:v>
                </c:pt>
                <c:pt idx="2">
                  <c:v>54</c:v>
                </c:pt>
              </c:numCache>
            </c:numRef>
          </c:val>
        </c:ser>
        <c:ser>
          <c:idx val="3"/>
          <c:order val="3"/>
          <c:tx>
            <c:strRef>
              <c:f>'Gráficas  Resuelto'!$B$21</c:f>
              <c:strCache>
                <c:ptCount val="1"/>
                <c:pt idx="0">
                  <c:v>Teleco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Resuelto'!$C$21:$E$21</c:f>
              <c:numCache>
                <c:formatCode>General</c:formatCode>
                <c:ptCount val="3"/>
                <c:pt idx="0">
                  <c:v>80</c:v>
                </c:pt>
                <c:pt idx="1">
                  <c:v>54</c:v>
                </c:pt>
                <c:pt idx="2">
                  <c:v>92</c:v>
                </c:pt>
              </c:numCache>
            </c:numRef>
          </c:val>
        </c:ser>
        <c:ser>
          <c:idx val="4"/>
          <c:order val="4"/>
          <c:tx>
            <c:strRef>
              <c:f>'Gráficas  Resuelto'!$B$22</c:f>
              <c:strCache>
                <c:ptCount val="1"/>
                <c:pt idx="0">
                  <c:v>Gasolina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Resuelto'!$C$22:$E$22</c:f>
              <c:numCache>
                <c:formatCode>General</c:formatCode>
                <c:ptCount val="3"/>
                <c:pt idx="0">
                  <c:v>68</c:v>
                </c:pt>
                <c:pt idx="1">
                  <c:v>58</c:v>
                </c:pt>
                <c:pt idx="2">
                  <c:v>98</c:v>
                </c:pt>
              </c:numCache>
            </c:numRef>
          </c:val>
        </c:ser>
        <c:ser>
          <c:idx val="5"/>
          <c:order val="5"/>
          <c:tx>
            <c:strRef>
              <c:f>'Gráficas  Resuelto'!$B$23</c:f>
              <c:strCache>
                <c:ptCount val="1"/>
                <c:pt idx="0">
                  <c:v>Alimantación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Resuelto'!$C$23:$E$23</c:f>
              <c:numCache>
                <c:formatCode>General</c:formatCode>
                <c:ptCount val="3"/>
                <c:pt idx="0">
                  <c:v>352</c:v>
                </c:pt>
                <c:pt idx="1">
                  <c:v>320</c:v>
                </c:pt>
                <c:pt idx="2">
                  <c:v>287</c:v>
                </c:pt>
              </c:numCache>
            </c:numRef>
          </c:val>
        </c:ser>
        <c:ser>
          <c:idx val="6"/>
          <c:order val="6"/>
          <c:tx>
            <c:strRef>
              <c:f>'Gráficas  Resuelto'!$B$24</c:f>
              <c:strCache>
                <c:ptCount val="1"/>
                <c:pt idx="0">
                  <c:v>Social</c:v>
                </c:pt>
              </c:strCache>
            </c:strRef>
          </c:tx>
          <c:invertIfNegative val="0"/>
          <c:cat>
            <c:strRef>
              <c:f>'Gráficas  Resuelto'!$C$17:$E$17</c:f>
              <c:strCache>
                <c:ptCount val="3"/>
                <c:pt idx="0">
                  <c:v>Paco</c:v>
                </c:pt>
                <c:pt idx="1">
                  <c:v>Marta</c:v>
                </c:pt>
                <c:pt idx="2">
                  <c:v>Luis</c:v>
                </c:pt>
              </c:strCache>
            </c:strRef>
          </c:cat>
          <c:val>
            <c:numRef>
              <c:f>'Gráficas  Resuelto'!$C$24:$E$24</c:f>
              <c:numCache>
                <c:formatCode>General</c:formatCode>
                <c:ptCount val="3"/>
                <c:pt idx="0">
                  <c:v>458</c:v>
                </c:pt>
                <c:pt idx="1">
                  <c:v>624</c:v>
                </c:pt>
                <c:pt idx="2">
                  <c:v>2485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809856"/>
        <c:axId val="240811392"/>
        <c:axId val="0"/>
      </c:bar3DChart>
      <c:catAx>
        <c:axId val="24080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40811392"/>
        <c:crosses val="autoZero"/>
        <c:auto val="1"/>
        <c:lblAlgn val="ctr"/>
        <c:lblOffset val="100"/>
        <c:noMultiLvlLbl val="0"/>
      </c:catAx>
      <c:valAx>
        <c:axId val="24081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80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4</xdr:row>
      <xdr:rowOff>80962</xdr:rowOff>
    </xdr:from>
    <xdr:to>
      <xdr:col>17</xdr:col>
      <xdr:colOff>123825</xdr:colOff>
      <xdr:row>11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4</xdr:row>
      <xdr:rowOff>80962</xdr:rowOff>
    </xdr:from>
    <xdr:to>
      <xdr:col>11</xdr:col>
      <xdr:colOff>495300</xdr:colOff>
      <xdr:row>11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123824</xdr:colOff>
      <xdr:row>13</xdr:row>
      <xdr:rowOff>71437</xdr:rowOff>
    </xdr:from>
    <xdr:to>
      <xdr:col>13</xdr:col>
      <xdr:colOff>476249</xdr:colOff>
      <xdr:row>20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22</xdr:row>
      <xdr:rowOff>47625</xdr:rowOff>
    </xdr:from>
    <xdr:to>
      <xdr:col>13</xdr:col>
      <xdr:colOff>504825</xdr:colOff>
      <xdr:row>29</xdr:row>
      <xdr:rowOff>147638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3" max="3" width="10.85546875" customWidth="1"/>
  </cols>
  <sheetData>
    <row r="3" spans="3:6" x14ac:dyDescent="0.25">
      <c r="C3" t="s">
        <v>0</v>
      </c>
    </row>
    <row r="7" spans="3:6" x14ac:dyDescent="0.25">
      <c r="C7" t="s">
        <v>1</v>
      </c>
      <c r="D7" t="s">
        <v>2</v>
      </c>
      <c r="E7" t="s">
        <v>3</v>
      </c>
      <c r="F7" t="s">
        <v>4</v>
      </c>
    </row>
    <row r="8" spans="3:6" x14ac:dyDescent="0.25">
      <c r="C8" s="2" t="s">
        <v>5</v>
      </c>
      <c r="D8" s="2">
        <v>1</v>
      </c>
      <c r="E8" s="2">
        <v>200</v>
      </c>
      <c r="F8" s="1"/>
    </row>
    <row r="9" spans="3:6" x14ac:dyDescent="0.25">
      <c r="C9" s="2" t="s">
        <v>6</v>
      </c>
      <c r="D9" s="2">
        <v>3</v>
      </c>
      <c r="E9" s="2">
        <v>100</v>
      </c>
      <c r="F9" s="1"/>
    </row>
    <row r="10" spans="3:6" x14ac:dyDescent="0.25">
      <c r="C10" s="2"/>
      <c r="D10" s="2"/>
      <c r="E10" s="2"/>
      <c r="F10" s="1"/>
    </row>
    <row r="11" spans="3:6" x14ac:dyDescent="0.25">
      <c r="C11" s="2"/>
      <c r="D11" s="2"/>
      <c r="E11" s="2"/>
      <c r="F11" s="1"/>
    </row>
    <row r="12" spans="3:6" x14ac:dyDescent="0.25">
      <c r="C12" s="2"/>
      <c r="D12" s="2"/>
      <c r="E12" s="2"/>
      <c r="F12" s="1"/>
    </row>
    <row r="13" spans="3:6" x14ac:dyDescent="0.25">
      <c r="C13" s="2"/>
      <c r="D13" s="2"/>
      <c r="E13" s="2"/>
      <c r="F13" s="1"/>
    </row>
    <row r="14" spans="3:6" x14ac:dyDescent="0.25">
      <c r="E14" t="s">
        <v>7</v>
      </c>
      <c r="F14" s="1"/>
    </row>
    <row r="15" spans="3:6" x14ac:dyDescent="0.25">
      <c r="D15" t="s">
        <v>8</v>
      </c>
      <c r="E15" s="2"/>
      <c r="F15" s="1"/>
    </row>
    <row r="16" spans="3:6" x14ac:dyDescent="0.25">
      <c r="D16" t="s">
        <v>9</v>
      </c>
      <c r="E16" s="2"/>
      <c r="F16" s="1"/>
    </row>
    <row r="17" spans="2:6" x14ac:dyDescent="0.25">
      <c r="E17" t="s">
        <v>4</v>
      </c>
      <c r="F17" s="1"/>
    </row>
    <row r="20" spans="2:6" x14ac:dyDescent="0.25">
      <c r="B20" s="2"/>
      <c r="C20" t="s">
        <v>10</v>
      </c>
    </row>
    <row r="21" spans="2:6" x14ac:dyDescent="0.25">
      <c r="B21" s="1"/>
      <c r="C21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2"/>
  <sheetViews>
    <sheetView topLeftCell="A8" zoomScale="85" zoomScaleNormal="85" workbookViewId="0">
      <selection activeCell="P30" sqref="P30"/>
    </sheetView>
  </sheetViews>
  <sheetFormatPr baseColWidth="10" defaultColWidth="9.140625" defaultRowHeight="15" x14ac:dyDescent="0.25"/>
  <cols>
    <col min="4" max="4" width="11.85546875" bestFit="1" customWidth="1"/>
    <col min="5" max="5" width="16" bestFit="1" customWidth="1"/>
    <col min="6" max="6" width="11.140625" customWidth="1"/>
    <col min="12" max="12" width="13.140625" customWidth="1"/>
    <col min="13" max="13" width="10.5703125" bestFit="1" customWidth="1"/>
    <col min="14" max="14" width="10.42578125" bestFit="1" customWidth="1"/>
    <col min="15" max="15" width="11.85546875" bestFit="1" customWidth="1"/>
  </cols>
  <sheetData>
    <row r="3" spans="2:14" ht="24" thickBot="1" x14ac:dyDescent="0.4">
      <c r="C3" s="13" t="s">
        <v>12</v>
      </c>
      <c r="L3" s="13" t="s">
        <v>28</v>
      </c>
    </row>
    <row r="4" spans="2:14" x14ac:dyDescent="0.25">
      <c r="B4" s="4"/>
      <c r="C4" s="5"/>
      <c r="D4" s="5"/>
      <c r="E4" s="5"/>
      <c r="F4" s="5"/>
      <c r="G4" s="5"/>
      <c r="H4" s="6"/>
      <c r="K4" s="4"/>
      <c r="L4" s="5"/>
      <c r="M4" s="5"/>
      <c r="N4" s="6"/>
    </row>
    <row r="5" spans="2:14" x14ac:dyDescent="0.25">
      <c r="B5" s="7"/>
      <c r="C5" s="8">
        <v>1</v>
      </c>
      <c r="D5" s="8" t="s">
        <v>13</v>
      </c>
      <c r="E5" s="8"/>
      <c r="F5" s="8"/>
      <c r="G5" s="8"/>
      <c r="H5" s="9"/>
      <c r="K5" s="7"/>
      <c r="L5" s="8" t="s">
        <v>29</v>
      </c>
      <c r="M5" s="8" t="s">
        <v>30</v>
      </c>
      <c r="N5" s="9"/>
    </row>
    <row r="6" spans="2:14" x14ac:dyDescent="0.25">
      <c r="B6" s="7"/>
      <c r="C6" s="8">
        <v>2</v>
      </c>
      <c r="D6" s="8" t="s">
        <v>13</v>
      </c>
      <c r="E6" s="14">
        <f>PRODUCT(C5:C10)</f>
        <v>720</v>
      </c>
      <c r="F6" s="8" t="s">
        <v>15</v>
      </c>
      <c r="G6" s="8"/>
      <c r="H6" s="9"/>
      <c r="K6" s="7"/>
      <c r="L6" s="8">
        <v>50</v>
      </c>
      <c r="M6" s="14" t="str">
        <f>IF(L6&gt;=0,"SI","NO")</f>
        <v>SI</v>
      </c>
      <c r="N6" s="9"/>
    </row>
    <row r="7" spans="2:14" x14ac:dyDescent="0.25">
      <c r="B7" s="7"/>
      <c r="C7" s="8">
        <v>3</v>
      </c>
      <c r="D7" s="8" t="s">
        <v>13</v>
      </c>
      <c r="E7" s="14">
        <f>AVERAGE(C5:C10)</f>
        <v>3.5</v>
      </c>
      <c r="F7" s="8" t="s">
        <v>16</v>
      </c>
      <c r="G7" s="8"/>
      <c r="H7" s="9"/>
      <c r="K7" s="7"/>
      <c r="L7" s="8">
        <v>24</v>
      </c>
      <c r="M7" s="14" t="str">
        <f t="shared" ref="M7:M12" si="0">IF(L7&gt;=0,"SI","NO")</f>
        <v>SI</v>
      </c>
      <c r="N7" s="9"/>
    </row>
    <row r="8" spans="2:14" x14ac:dyDescent="0.25">
      <c r="B8" s="7"/>
      <c r="C8" s="8">
        <v>4</v>
      </c>
      <c r="D8" s="8" t="s">
        <v>14</v>
      </c>
      <c r="E8" s="14">
        <f>MAX(C5:C10)</f>
        <v>6</v>
      </c>
      <c r="F8" s="8" t="s">
        <v>17</v>
      </c>
      <c r="G8" s="8"/>
      <c r="H8" s="9"/>
      <c r="K8" s="7"/>
      <c r="L8" s="8">
        <v>-5</v>
      </c>
      <c r="M8" s="14" t="str">
        <f t="shared" si="0"/>
        <v>NO</v>
      </c>
      <c r="N8" s="9"/>
    </row>
    <row r="9" spans="2:14" x14ac:dyDescent="0.25">
      <c r="B9" s="7"/>
      <c r="C9" s="8">
        <v>5</v>
      </c>
      <c r="D9" s="8" t="s">
        <v>14</v>
      </c>
      <c r="E9" s="14">
        <f>SUMIF(D5:D10,"VERDE",C5:C10)</f>
        <v>6</v>
      </c>
      <c r="F9" s="8" t="s">
        <v>18</v>
      </c>
      <c r="G9" s="8"/>
      <c r="H9" s="9"/>
      <c r="K9" s="7"/>
      <c r="L9" s="8">
        <v>-4</v>
      </c>
      <c r="M9" s="14" t="str">
        <f t="shared" si="0"/>
        <v>NO</v>
      </c>
      <c r="N9" s="9"/>
    </row>
    <row r="10" spans="2:14" x14ac:dyDescent="0.25">
      <c r="B10" s="7"/>
      <c r="C10" s="8">
        <v>6</v>
      </c>
      <c r="D10" s="8" t="s">
        <v>14</v>
      </c>
      <c r="E10" s="8"/>
      <c r="F10" s="8"/>
      <c r="G10" s="8"/>
      <c r="H10" s="9"/>
      <c r="K10" s="7"/>
      <c r="L10" s="8">
        <v>6</v>
      </c>
      <c r="M10" s="14" t="str">
        <f t="shared" si="0"/>
        <v>SI</v>
      </c>
      <c r="N10" s="9"/>
    </row>
    <row r="11" spans="2:14" ht="15.75" thickBot="1" x14ac:dyDescent="0.3">
      <c r="B11" s="10"/>
      <c r="C11" s="11"/>
      <c r="D11" s="11"/>
      <c r="E11" s="11"/>
      <c r="F11" s="11"/>
      <c r="G11" s="11"/>
      <c r="H11" s="12"/>
      <c r="K11" s="7"/>
      <c r="L11" s="8">
        <v>-2</v>
      </c>
      <c r="M11" s="14" t="str">
        <f t="shared" si="0"/>
        <v>NO</v>
      </c>
      <c r="N11" s="9"/>
    </row>
    <row r="12" spans="2:14" x14ac:dyDescent="0.25">
      <c r="B12" s="8"/>
      <c r="C12" s="8"/>
      <c r="D12" s="8"/>
      <c r="E12" s="8"/>
      <c r="F12" s="8"/>
      <c r="G12" s="8"/>
      <c r="H12" s="8"/>
      <c r="K12" s="7"/>
      <c r="L12" s="8">
        <v>0</v>
      </c>
      <c r="M12" s="14" t="str">
        <f t="shared" si="0"/>
        <v>SI</v>
      </c>
      <c r="N12" s="9"/>
    </row>
    <row r="13" spans="2:14" ht="15.75" thickBot="1" x14ac:dyDescent="0.3">
      <c r="B13" s="8"/>
      <c r="C13" s="8"/>
      <c r="D13" s="8"/>
      <c r="E13" s="8"/>
      <c r="F13" s="8"/>
      <c r="G13" s="8"/>
      <c r="H13" s="8"/>
      <c r="K13" s="10"/>
      <c r="L13" s="11"/>
      <c r="M13" s="11"/>
      <c r="N13" s="12"/>
    </row>
    <row r="14" spans="2:14" x14ac:dyDescent="0.25">
      <c r="B14" s="8"/>
      <c r="C14" s="8"/>
      <c r="D14" s="8"/>
      <c r="E14" s="8"/>
      <c r="F14" s="8"/>
      <c r="G14" s="8"/>
      <c r="H14" s="8"/>
    </row>
    <row r="15" spans="2:14" ht="24" thickBot="1" x14ac:dyDescent="0.4">
      <c r="C15" s="13" t="s">
        <v>19</v>
      </c>
    </row>
    <row r="16" spans="2:14" x14ac:dyDescent="0.25">
      <c r="B16" s="4"/>
      <c r="C16" s="5"/>
      <c r="D16" s="5"/>
      <c r="E16" s="5"/>
      <c r="F16" s="5"/>
      <c r="G16" s="5"/>
      <c r="H16" s="6"/>
    </row>
    <row r="17" spans="2:16" ht="24" thickBot="1" x14ac:dyDescent="0.4">
      <c r="B17" s="7"/>
      <c r="C17" s="17" t="s">
        <v>20</v>
      </c>
      <c r="D17" s="17"/>
      <c r="E17" s="8"/>
      <c r="F17" s="8"/>
      <c r="G17" s="8"/>
      <c r="H17" s="9"/>
      <c r="L17" s="13" t="s">
        <v>31</v>
      </c>
    </row>
    <row r="18" spans="2:16" x14ac:dyDescent="0.25">
      <c r="B18" s="7"/>
      <c r="C18" s="8">
        <v>41006</v>
      </c>
      <c r="D18" s="22" t="str">
        <f>LEFT(C18,2)</f>
        <v>41</v>
      </c>
      <c r="E18" s="8"/>
      <c r="F18" s="8" t="s">
        <v>21</v>
      </c>
      <c r="G18" s="22" t="str">
        <f>LEFT(RIGHT(F18,5),2)</f>
        <v>41</v>
      </c>
      <c r="H18" s="9"/>
      <c r="J18" s="4"/>
      <c r="K18" s="5"/>
      <c r="L18" s="5"/>
      <c r="M18" s="5"/>
      <c r="N18" s="5"/>
      <c r="O18" s="5"/>
      <c r="P18" s="6"/>
    </row>
    <row r="19" spans="2:16" x14ac:dyDescent="0.25">
      <c r="B19" s="7"/>
      <c r="C19" s="15">
        <v>29512</v>
      </c>
      <c r="D19" s="22" t="str">
        <f t="shared" ref="D19:D21" si="1">LEFT(C19,2)</f>
        <v>29</v>
      </c>
      <c r="E19" s="8"/>
      <c r="F19" s="15" t="s">
        <v>22</v>
      </c>
      <c r="G19" s="22" t="str">
        <f t="shared" ref="G19:G21" si="2">LEFT(RIGHT(F19,5),2)</f>
        <v>29</v>
      </c>
      <c r="H19" s="9"/>
      <c r="J19" s="7"/>
      <c r="K19" s="8"/>
      <c r="L19" s="8"/>
      <c r="M19" s="8"/>
      <c r="N19" s="8"/>
      <c r="O19" s="8"/>
      <c r="P19" s="9"/>
    </row>
    <row r="20" spans="2:16" x14ac:dyDescent="0.25">
      <c r="B20" s="7"/>
      <c r="C20" s="15">
        <v>21124</v>
      </c>
      <c r="D20" s="22" t="str">
        <f t="shared" si="1"/>
        <v>21</v>
      </c>
      <c r="E20" s="8"/>
      <c r="F20" s="15" t="s">
        <v>23</v>
      </c>
      <c r="G20" s="22" t="str">
        <f t="shared" si="2"/>
        <v>21</v>
      </c>
      <c r="H20" s="9"/>
      <c r="J20" s="7"/>
      <c r="K20" s="16" t="s">
        <v>32</v>
      </c>
      <c r="L20" s="16" t="s">
        <v>33</v>
      </c>
      <c r="M20" s="8"/>
      <c r="N20" s="8" t="s">
        <v>75</v>
      </c>
      <c r="O20" s="19" t="s">
        <v>37</v>
      </c>
      <c r="P20" s="9"/>
    </row>
    <row r="21" spans="2:16" x14ac:dyDescent="0.25">
      <c r="B21" s="7"/>
      <c r="C21" s="8">
        <v>28254</v>
      </c>
      <c r="D21" s="22" t="str">
        <f t="shared" si="1"/>
        <v>28</v>
      </c>
      <c r="E21" s="8"/>
      <c r="F21" s="8">
        <v>28254</v>
      </c>
      <c r="G21" s="22" t="str">
        <f t="shared" si="2"/>
        <v>28</v>
      </c>
      <c r="H21" s="9"/>
      <c r="J21" s="7"/>
      <c r="K21" s="8" t="s">
        <v>34</v>
      </c>
      <c r="L21" s="8" t="s">
        <v>45</v>
      </c>
      <c r="M21" s="8"/>
      <c r="P21" s="9"/>
    </row>
    <row r="22" spans="2:16" x14ac:dyDescent="0.25">
      <c r="B22" s="7"/>
      <c r="C22" s="8"/>
      <c r="D22" s="8"/>
      <c r="E22" s="8"/>
      <c r="F22" s="8"/>
      <c r="G22" s="8"/>
      <c r="H22" s="9"/>
      <c r="J22" s="7"/>
      <c r="K22" s="8" t="s">
        <v>35</v>
      </c>
      <c r="L22" s="8" t="s">
        <v>46</v>
      </c>
      <c r="M22" s="8"/>
      <c r="N22" s="8" t="s">
        <v>33</v>
      </c>
      <c r="O22" s="14" t="str">
        <f>VLOOKUP(O20,K21:L30,2,FALSE)</f>
        <v>548-55-22</v>
      </c>
      <c r="P22" s="9"/>
    </row>
    <row r="23" spans="2:16" ht="15.75" thickBot="1" x14ac:dyDescent="0.3">
      <c r="B23" s="10"/>
      <c r="C23" s="11"/>
      <c r="D23" s="11"/>
      <c r="E23" s="11"/>
      <c r="F23" s="11"/>
      <c r="G23" s="11"/>
      <c r="H23" s="12"/>
      <c r="J23" s="7"/>
      <c r="K23" s="8" t="s">
        <v>36</v>
      </c>
      <c r="L23" s="8" t="s">
        <v>47</v>
      </c>
      <c r="M23" s="8"/>
      <c r="N23" s="8" t="s">
        <v>32</v>
      </c>
      <c r="O23" s="22" t="str">
        <f>VLOOKUP(O20,K21:L30,1,FALSE)</f>
        <v>Diana</v>
      </c>
      <c r="P23" s="9"/>
    </row>
    <row r="24" spans="2:16" x14ac:dyDescent="0.25">
      <c r="J24" s="7"/>
      <c r="K24" s="8" t="s">
        <v>37</v>
      </c>
      <c r="L24" s="8" t="s">
        <v>48</v>
      </c>
      <c r="M24" s="8"/>
      <c r="N24" s="8"/>
      <c r="O24" s="8"/>
      <c r="P24" s="9"/>
    </row>
    <row r="25" spans="2:16" x14ac:dyDescent="0.25">
      <c r="J25" s="7"/>
      <c r="K25" s="8" t="s">
        <v>38</v>
      </c>
      <c r="L25" s="8" t="s">
        <v>49</v>
      </c>
      <c r="M25" s="8"/>
      <c r="N25" s="8"/>
      <c r="O25" s="8"/>
      <c r="P25" s="9"/>
    </row>
    <row r="26" spans="2:16" x14ac:dyDescent="0.25">
      <c r="J26" s="7"/>
      <c r="K26" s="8" t="s">
        <v>39</v>
      </c>
      <c r="L26" s="8" t="s">
        <v>50</v>
      </c>
      <c r="M26" s="8"/>
      <c r="N26" s="8"/>
      <c r="O26" s="8"/>
      <c r="P26" s="9"/>
    </row>
    <row r="27" spans="2:16" ht="24" thickBot="1" x14ac:dyDescent="0.4">
      <c r="C27" s="13" t="s">
        <v>24</v>
      </c>
      <c r="J27" s="7"/>
      <c r="K27" s="8" t="s">
        <v>40</v>
      </c>
      <c r="L27" s="8" t="s">
        <v>51</v>
      </c>
      <c r="M27" s="8"/>
      <c r="N27" s="8"/>
      <c r="O27" s="8"/>
      <c r="P27" s="9"/>
    </row>
    <row r="28" spans="2:16" x14ac:dyDescent="0.25">
      <c r="B28" s="4"/>
      <c r="C28" s="5"/>
      <c r="D28" s="5"/>
      <c r="E28" s="5"/>
      <c r="F28" s="6"/>
      <c r="J28" s="7"/>
      <c r="K28" s="8" t="s">
        <v>41</v>
      </c>
      <c r="L28" s="8" t="s">
        <v>52</v>
      </c>
      <c r="M28" s="8"/>
      <c r="N28" s="8"/>
      <c r="O28" s="8"/>
      <c r="P28" s="9"/>
    </row>
    <row r="29" spans="2:16" x14ac:dyDescent="0.25">
      <c r="B29" s="7"/>
      <c r="C29" s="8" t="s">
        <v>25</v>
      </c>
      <c r="D29" s="8"/>
      <c r="E29" s="23">
        <f ca="1">NOW()</f>
        <v>42037.773317361112</v>
      </c>
      <c r="F29" s="9"/>
      <c r="J29" s="7"/>
      <c r="K29" s="8" t="s">
        <v>42</v>
      </c>
      <c r="L29" s="8" t="s">
        <v>53</v>
      </c>
      <c r="M29" s="8"/>
      <c r="N29" s="8"/>
      <c r="O29" s="8"/>
      <c r="P29" s="9"/>
    </row>
    <row r="30" spans="2:16" x14ac:dyDescent="0.25">
      <c r="B30" s="7"/>
      <c r="C30" s="8" t="s">
        <v>26</v>
      </c>
      <c r="D30" s="8"/>
      <c r="E30" s="23">
        <f ca="1">E29-(1/24)</f>
        <v>42037.731650694448</v>
      </c>
      <c r="F30" s="9"/>
      <c r="J30" s="7"/>
      <c r="K30" s="8" t="s">
        <v>43</v>
      </c>
      <c r="L30" s="8" t="s">
        <v>44</v>
      </c>
      <c r="M30" s="8"/>
      <c r="N30" s="8"/>
      <c r="O30" s="8"/>
      <c r="P30" s="9"/>
    </row>
    <row r="31" spans="2:16" x14ac:dyDescent="0.25">
      <c r="B31" s="7"/>
      <c r="C31" s="8" t="s">
        <v>76</v>
      </c>
      <c r="D31" s="8"/>
      <c r="E31" s="23">
        <f ca="1">E29-7</f>
        <v>42030.773317361112</v>
      </c>
      <c r="F31" s="9"/>
      <c r="I31" s="18"/>
      <c r="J31" s="20"/>
      <c r="K31" s="8"/>
      <c r="L31" s="8"/>
      <c r="M31" s="8"/>
      <c r="N31" s="8"/>
      <c r="O31" s="8"/>
      <c r="P31" s="9"/>
    </row>
    <row r="32" spans="2:16" ht="15.75" thickBot="1" x14ac:dyDescent="0.3">
      <c r="B32" s="10"/>
      <c r="C32" s="11"/>
      <c r="D32" s="11"/>
      <c r="E32" s="11"/>
      <c r="F32" s="12"/>
      <c r="J32" s="10"/>
      <c r="K32" s="11"/>
      <c r="L32" s="11"/>
      <c r="M32" s="11"/>
      <c r="N32" s="11"/>
      <c r="O32" s="11"/>
      <c r="P3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2"/>
  <sheetViews>
    <sheetView zoomScale="85" zoomScaleNormal="85" workbookViewId="0">
      <selection activeCell="O23" sqref="O23"/>
    </sheetView>
  </sheetViews>
  <sheetFormatPr baseColWidth="10" defaultColWidth="9.140625" defaultRowHeight="15" x14ac:dyDescent="0.25"/>
  <cols>
    <col min="4" max="4" width="11.85546875" bestFit="1" customWidth="1"/>
    <col min="6" max="6" width="11.140625" customWidth="1"/>
    <col min="12" max="12" width="13.140625" customWidth="1"/>
    <col min="13" max="13" width="10.5703125" bestFit="1" customWidth="1"/>
    <col min="14" max="14" width="10.42578125" bestFit="1" customWidth="1"/>
  </cols>
  <sheetData>
    <row r="3" spans="2:14" ht="24" thickBot="1" x14ac:dyDescent="0.4">
      <c r="C3" s="13" t="s">
        <v>12</v>
      </c>
      <c r="L3" s="13" t="s">
        <v>28</v>
      </c>
    </row>
    <row r="4" spans="2:14" x14ac:dyDescent="0.25">
      <c r="B4" s="4"/>
      <c r="C4" s="5"/>
      <c r="D4" s="5"/>
      <c r="E4" s="5"/>
      <c r="F4" s="5"/>
      <c r="G4" s="5"/>
      <c r="H4" s="6"/>
      <c r="K4" s="4"/>
      <c r="L4" s="5"/>
      <c r="M4" s="5"/>
      <c r="N4" s="6"/>
    </row>
    <row r="5" spans="2:14" x14ac:dyDescent="0.25">
      <c r="B5" s="7"/>
      <c r="C5" s="8">
        <v>1</v>
      </c>
      <c r="D5" s="8" t="s">
        <v>13</v>
      </c>
      <c r="E5" s="8"/>
      <c r="F5" s="8"/>
      <c r="G5" s="8"/>
      <c r="H5" s="9"/>
      <c r="K5" s="7"/>
      <c r="L5" s="8" t="s">
        <v>29</v>
      </c>
      <c r="M5" s="8" t="s">
        <v>30</v>
      </c>
      <c r="N5" s="9"/>
    </row>
    <row r="6" spans="2:14" x14ac:dyDescent="0.25">
      <c r="B6" s="7"/>
      <c r="C6" s="8">
        <v>2</v>
      </c>
      <c r="D6" s="8" t="s">
        <v>13</v>
      </c>
      <c r="E6" s="14"/>
      <c r="F6" s="8" t="s">
        <v>15</v>
      </c>
      <c r="G6" s="8"/>
      <c r="H6" s="9"/>
      <c r="K6" s="7"/>
      <c r="L6" s="8">
        <v>50</v>
      </c>
      <c r="M6" s="14"/>
      <c r="N6" s="9"/>
    </row>
    <row r="7" spans="2:14" x14ac:dyDescent="0.25">
      <c r="B7" s="7"/>
      <c r="C7" s="8">
        <v>3</v>
      </c>
      <c r="D7" s="8" t="s">
        <v>13</v>
      </c>
      <c r="E7" s="14"/>
      <c r="F7" s="8" t="s">
        <v>16</v>
      </c>
      <c r="G7" s="8"/>
      <c r="H7" s="9"/>
      <c r="K7" s="7"/>
      <c r="L7" s="8">
        <v>24</v>
      </c>
      <c r="M7" s="14"/>
      <c r="N7" s="9"/>
    </row>
    <row r="8" spans="2:14" x14ac:dyDescent="0.25">
      <c r="B8" s="7"/>
      <c r="C8" s="8">
        <v>4</v>
      </c>
      <c r="D8" s="8" t="s">
        <v>14</v>
      </c>
      <c r="E8" s="14"/>
      <c r="F8" s="8" t="s">
        <v>17</v>
      </c>
      <c r="G8" s="8"/>
      <c r="H8" s="9"/>
      <c r="K8" s="7"/>
      <c r="L8" s="8">
        <v>-5</v>
      </c>
      <c r="M8" s="14"/>
      <c r="N8" s="9"/>
    </row>
    <row r="9" spans="2:14" x14ac:dyDescent="0.25">
      <c r="B9" s="7"/>
      <c r="C9" s="8">
        <v>5</v>
      </c>
      <c r="D9" s="8" t="s">
        <v>14</v>
      </c>
      <c r="E9" s="14"/>
      <c r="F9" s="8" t="s">
        <v>18</v>
      </c>
      <c r="G9" s="8"/>
      <c r="H9" s="9"/>
      <c r="K9" s="7"/>
      <c r="L9" s="8">
        <v>-4</v>
      </c>
      <c r="M9" s="14"/>
      <c r="N9" s="9"/>
    </row>
    <row r="10" spans="2:14" x14ac:dyDescent="0.25">
      <c r="B10" s="7"/>
      <c r="C10" s="8">
        <v>6</v>
      </c>
      <c r="D10" s="8" t="s">
        <v>14</v>
      </c>
      <c r="E10" s="8"/>
      <c r="F10" s="8"/>
      <c r="G10" s="8"/>
      <c r="H10" s="9"/>
      <c r="K10" s="7"/>
      <c r="L10" s="8">
        <v>6</v>
      </c>
      <c r="M10" s="14"/>
      <c r="N10" s="9"/>
    </row>
    <row r="11" spans="2:14" ht="15.75" thickBot="1" x14ac:dyDescent="0.3">
      <c r="B11" s="10"/>
      <c r="C11" s="11"/>
      <c r="D11" s="11"/>
      <c r="E11" s="11"/>
      <c r="F11" s="11"/>
      <c r="G11" s="11"/>
      <c r="H11" s="12"/>
      <c r="K11" s="7"/>
      <c r="L11" s="8">
        <v>-2</v>
      </c>
      <c r="M11" s="14"/>
      <c r="N11" s="9"/>
    </row>
    <row r="12" spans="2:14" x14ac:dyDescent="0.25">
      <c r="B12" s="8"/>
      <c r="C12" s="8"/>
      <c r="D12" s="8"/>
      <c r="E12" s="8"/>
      <c r="F12" s="8"/>
      <c r="G12" s="8"/>
      <c r="H12" s="8"/>
      <c r="K12" s="7"/>
      <c r="L12" s="8">
        <v>0</v>
      </c>
      <c r="M12" s="14"/>
      <c r="N12" s="9"/>
    </row>
    <row r="13" spans="2:14" ht="15.75" thickBot="1" x14ac:dyDescent="0.3">
      <c r="B13" s="8"/>
      <c r="C13" s="8"/>
      <c r="D13" s="8"/>
      <c r="E13" s="8"/>
      <c r="F13" s="8"/>
      <c r="G13" s="8"/>
      <c r="H13" s="8"/>
      <c r="K13" s="10"/>
      <c r="L13" s="11"/>
      <c r="M13" s="11"/>
      <c r="N13" s="12"/>
    </row>
    <row r="14" spans="2:14" x14ac:dyDescent="0.25">
      <c r="B14" s="8"/>
      <c r="C14" s="8"/>
      <c r="D14" s="8"/>
      <c r="E14" s="8"/>
      <c r="F14" s="8"/>
      <c r="G14" s="8"/>
      <c r="H14" s="8"/>
    </row>
    <row r="15" spans="2:14" ht="24" thickBot="1" x14ac:dyDescent="0.4">
      <c r="C15" s="13" t="s">
        <v>19</v>
      </c>
    </row>
    <row r="16" spans="2:14" x14ac:dyDescent="0.25">
      <c r="B16" s="4"/>
      <c r="C16" s="5"/>
      <c r="D16" s="5"/>
      <c r="E16" s="5"/>
      <c r="F16" s="5"/>
      <c r="G16" s="5"/>
      <c r="H16" s="6"/>
    </row>
    <row r="17" spans="2:16" ht="24" thickBot="1" x14ac:dyDescent="0.4">
      <c r="B17" s="7"/>
      <c r="C17" s="17" t="s">
        <v>20</v>
      </c>
      <c r="D17" s="17"/>
      <c r="E17" s="8"/>
      <c r="F17" s="8"/>
      <c r="G17" s="8"/>
      <c r="H17" s="9"/>
      <c r="L17" s="13" t="s">
        <v>31</v>
      </c>
    </row>
    <row r="18" spans="2:16" x14ac:dyDescent="0.25">
      <c r="B18" s="7"/>
      <c r="C18" s="8">
        <v>41006</v>
      </c>
      <c r="D18" s="22"/>
      <c r="E18" s="8"/>
      <c r="F18" s="8" t="s">
        <v>21</v>
      </c>
      <c r="G18" s="22"/>
      <c r="H18" s="9"/>
      <c r="J18" s="4"/>
      <c r="K18" s="5"/>
      <c r="L18" s="5"/>
      <c r="M18" s="5"/>
      <c r="N18" s="5"/>
      <c r="O18" s="5"/>
      <c r="P18" s="6"/>
    </row>
    <row r="19" spans="2:16" x14ac:dyDescent="0.25">
      <c r="B19" s="7"/>
      <c r="C19" s="15">
        <v>29512</v>
      </c>
      <c r="D19" s="22"/>
      <c r="E19" s="8"/>
      <c r="F19" s="15" t="s">
        <v>22</v>
      </c>
      <c r="G19" s="22"/>
      <c r="H19" s="9"/>
      <c r="J19" s="7"/>
      <c r="K19" s="8"/>
      <c r="L19" s="8"/>
      <c r="M19" s="8"/>
      <c r="N19" s="8"/>
      <c r="O19" s="8"/>
      <c r="P19" s="9"/>
    </row>
    <row r="20" spans="2:16" x14ac:dyDescent="0.25">
      <c r="B20" s="7"/>
      <c r="C20" s="15">
        <v>21124</v>
      </c>
      <c r="D20" s="22"/>
      <c r="E20" s="8"/>
      <c r="F20" s="15" t="s">
        <v>23</v>
      </c>
      <c r="G20" s="22"/>
      <c r="H20" s="9"/>
      <c r="J20" s="7"/>
      <c r="K20" s="16" t="s">
        <v>32</v>
      </c>
      <c r="L20" s="16" t="s">
        <v>33</v>
      </c>
      <c r="M20" s="8"/>
      <c r="N20" s="8" t="s">
        <v>75</v>
      </c>
      <c r="O20" s="19"/>
      <c r="P20" s="9"/>
    </row>
    <row r="21" spans="2:16" x14ac:dyDescent="0.25">
      <c r="B21" s="7"/>
      <c r="C21" s="8">
        <v>28254</v>
      </c>
      <c r="D21" s="22"/>
      <c r="E21" s="8"/>
      <c r="F21" s="8">
        <v>28254</v>
      </c>
      <c r="G21" s="22"/>
      <c r="H21" s="9"/>
      <c r="J21" s="7"/>
      <c r="K21" s="8" t="s">
        <v>34</v>
      </c>
      <c r="L21" s="8" t="s">
        <v>45</v>
      </c>
      <c r="M21" s="8"/>
      <c r="P21" s="9"/>
    </row>
    <row r="22" spans="2:16" x14ac:dyDescent="0.25">
      <c r="B22" s="7"/>
      <c r="C22" s="8"/>
      <c r="D22" s="8"/>
      <c r="E22" s="8"/>
      <c r="F22" s="8"/>
      <c r="G22" s="8"/>
      <c r="H22" s="9"/>
      <c r="J22" s="7"/>
      <c r="K22" s="8" t="s">
        <v>35</v>
      </c>
      <c r="L22" s="8" t="s">
        <v>46</v>
      </c>
      <c r="M22" s="8"/>
      <c r="N22" s="8" t="s">
        <v>33</v>
      </c>
      <c r="O22" s="14"/>
      <c r="P22" s="9"/>
    </row>
    <row r="23" spans="2:16" ht="15.75" thickBot="1" x14ac:dyDescent="0.3">
      <c r="B23" s="10"/>
      <c r="C23" s="11"/>
      <c r="D23" s="11"/>
      <c r="E23" s="11"/>
      <c r="F23" s="11"/>
      <c r="G23" s="11"/>
      <c r="H23" s="12"/>
      <c r="J23" s="7"/>
      <c r="K23" s="8" t="s">
        <v>36</v>
      </c>
      <c r="L23" s="8" t="s">
        <v>47</v>
      </c>
      <c r="M23" s="8"/>
      <c r="N23" s="8" t="s">
        <v>32</v>
      </c>
      <c r="O23" s="22"/>
      <c r="P23" s="9"/>
    </row>
    <row r="24" spans="2:16" x14ac:dyDescent="0.25">
      <c r="J24" s="7"/>
      <c r="K24" s="8" t="s">
        <v>37</v>
      </c>
      <c r="L24" s="8" t="s">
        <v>48</v>
      </c>
      <c r="M24" s="8"/>
      <c r="N24" s="8"/>
      <c r="O24" s="8"/>
      <c r="P24" s="9"/>
    </row>
    <row r="25" spans="2:16" x14ac:dyDescent="0.25">
      <c r="J25" s="7"/>
      <c r="K25" s="8" t="s">
        <v>38</v>
      </c>
      <c r="L25" s="8" t="s">
        <v>49</v>
      </c>
      <c r="M25" s="8"/>
      <c r="N25" s="8"/>
      <c r="O25" s="8"/>
      <c r="P25" s="9"/>
    </row>
    <row r="26" spans="2:16" x14ac:dyDescent="0.25">
      <c r="J26" s="7"/>
      <c r="K26" s="8" t="s">
        <v>39</v>
      </c>
      <c r="L26" s="8" t="s">
        <v>50</v>
      </c>
      <c r="M26" s="8"/>
      <c r="N26" s="8"/>
      <c r="O26" s="8"/>
      <c r="P26" s="9"/>
    </row>
    <row r="27" spans="2:16" ht="24" thickBot="1" x14ac:dyDescent="0.4">
      <c r="C27" s="13" t="s">
        <v>24</v>
      </c>
      <c r="J27" s="7"/>
      <c r="K27" s="8" t="s">
        <v>40</v>
      </c>
      <c r="L27" s="8" t="s">
        <v>51</v>
      </c>
      <c r="M27" s="8"/>
      <c r="N27" s="8"/>
      <c r="O27" s="8"/>
      <c r="P27" s="9"/>
    </row>
    <row r="28" spans="2:16" x14ac:dyDescent="0.25">
      <c r="B28" s="4"/>
      <c r="C28" s="5"/>
      <c r="D28" s="5"/>
      <c r="E28" s="5"/>
      <c r="F28" s="6"/>
      <c r="J28" s="7"/>
      <c r="K28" s="8" t="s">
        <v>41</v>
      </c>
      <c r="L28" s="8" t="s">
        <v>52</v>
      </c>
      <c r="M28" s="8"/>
      <c r="N28" s="8"/>
      <c r="O28" s="8"/>
      <c r="P28" s="9"/>
    </row>
    <row r="29" spans="2:16" x14ac:dyDescent="0.25">
      <c r="B29" s="7"/>
      <c r="C29" s="8" t="s">
        <v>25</v>
      </c>
      <c r="D29" s="8"/>
      <c r="E29" s="14"/>
      <c r="F29" s="9"/>
      <c r="J29" s="7"/>
      <c r="K29" s="8" t="s">
        <v>42</v>
      </c>
      <c r="L29" s="8" t="s">
        <v>53</v>
      </c>
      <c r="M29" s="8"/>
      <c r="N29" s="8"/>
      <c r="O29" s="8"/>
      <c r="P29" s="9"/>
    </row>
    <row r="30" spans="2:16" x14ac:dyDescent="0.25">
      <c r="B30" s="7"/>
      <c r="C30" s="8" t="s">
        <v>26</v>
      </c>
      <c r="D30" s="8"/>
      <c r="E30" s="14"/>
      <c r="F30" s="9"/>
      <c r="J30" s="7"/>
      <c r="K30" s="8" t="s">
        <v>43</v>
      </c>
      <c r="L30" s="8" t="s">
        <v>44</v>
      </c>
      <c r="M30" s="8"/>
      <c r="N30" s="8"/>
      <c r="O30" s="8"/>
      <c r="P30" s="9"/>
    </row>
    <row r="31" spans="2:16" x14ac:dyDescent="0.25">
      <c r="B31" s="7"/>
      <c r="C31" s="8" t="s">
        <v>27</v>
      </c>
      <c r="D31" s="8"/>
      <c r="E31" s="14"/>
      <c r="F31" s="9"/>
      <c r="I31" s="18"/>
      <c r="J31" s="20"/>
      <c r="K31" s="8"/>
      <c r="L31" s="8"/>
      <c r="M31" s="8"/>
      <c r="N31" s="8"/>
      <c r="O31" s="8"/>
      <c r="P31" s="9"/>
    </row>
    <row r="32" spans="2:16" ht="15.75" thickBot="1" x14ac:dyDescent="0.3">
      <c r="B32" s="10"/>
      <c r="C32" s="11"/>
      <c r="D32" s="11"/>
      <c r="E32" s="11"/>
      <c r="F32" s="12"/>
      <c r="J32" s="10"/>
      <c r="K32" s="11"/>
      <c r="L32" s="11"/>
      <c r="M32" s="11"/>
      <c r="N32" s="11"/>
      <c r="O32" s="11"/>
      <c r="P3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topLeftCell="A8" workbookViewId="0">
      <selection activeCell="P30" sqref="P30"/>
    </sheetView>
  </sheetViews>
  <sheetFormatPr baseColWidth="10" defaultColWidth="9.140625" defaultRowHeight="15" x14ac:dyDescent="0.25"/>
  <cols>
    <col min="2" max="2" width="14.140625" customWidth="1"/>
    <col min="7" max="7" width="16.42578125" customWidth="1"/>
  </cols>
  <sheetData>
    <row r="3" spans="2:13" x14ac:dyDescent="0.25">
      <c r="B3" t="s">
        <v>54</v>
      </c>
    </row>
    <row r="4" spans="2:13" x14ac:dyDescent="0.25">
      <c r="I4" t="s">
        <v>69</v>
      </c>
      <c r="M4" t="s">
        <v>77</v>
      </c>
    </row>
    <row r="5" spans="2:13" x14ac:dyDescent="0.25">
      <c r="C5" t="s">
        <v>65</v>
      </c>
      <c r="D5" t="s">
        <v>66</v>
      </c>
      <c r="E5" t="s">
        <v>67</v>
      </c>
      <c r="F5" t="s">
        <v>68</v>
      </c>
    </row>
    <row r="6" spans="2:13" x14ac:dyDescent="0.25">
      <c r="B6" t="s">
        <v>55</v>
      </c>
      <c r="C6">
        <f>3*512</f>
        <v>1536</v>
      </c>
      <c r="D6">
        <f>3*512</f>
        <v>1536</v>
      </c>
      <c r="E6">
        <f>3*512</f>
        <v>1536</v>
      </c>
      <c r="F6">
        <f>3*512</f>
        <v>1536</v>
      </c>
    </row>
    <row r="7" spans="2:13" x14ac:dyDescent="0.25">
      <c r="B7" t="s">
        <v>56</v>
      </c>
      <c r="C7">
        <v>160</v>
      </c>
      <c r="D7">
        <v>120</v>
      </c>
      <c r="E7">
        <v>210</v>
      </c>
      <c r="F7">
        <v>160</v>
      </c>
    </row>
    <row r="8" spans="2:13" x14ac:dyDescent="0.25">
      <c r="B8" t="s">
        <v>57</v>
      </c>
      <c r="C8">
        <v>90</v>
      </c>
      <c r="D8">
        <v>84</v>
      </c>
      <c r="E8">
        <v>110</v>
      </c>
      <c r="F8">
        <v>75</v>
      </c>
    </row>
    <row r="9" spans="2:13" x14ac:dyDescent="0.25">
      <c r="B9" t="s">
        <v>58</v>
      </c>
      <c r="C9">
        <f>80*3</f>
        <v>240</v>
      </c>
      <c r="D9">
        <f t="shared" ref="D9:F9" si="0">80*3</f>
        <v>240</v>
      </c>
      <c r="E9">
        <f t="shared" si="0"/>
        <v>240</v>
      </c>
      <c r="F9">
        <f t="shared" si="0"/>
        <v>240</v>
      </c>
    </row>
    <row r="10" spans="2:13" x14ac:dyDescent="0.25">
      <c r="B10" t="s">
        <v>59</v>
      </c>
      <c r="C10">
        <v>210</v>
      </c>
      <c r="D10">
        <v>243</v>
      </c>
      <c r="E10">
        <v>150</v>
      </c>
      <c r="F10">
        <v>195</v>
      </c>
    </row>
    <row r="11" spans="2:13" x14ac:dyDescent="0.25">
      <c r="B11" t="s">
        <v>60</v>
      </c>
      <c r="C11">
        <f>480*3</f>
        <v>1440</v>
      </c>
      <c r="D11">
        <v>1500</v>
      </c>
      <c r="E11">
        <v>1354</v>
      </c>
      <c r="F11">
        <v>1975</v>
      </c>
    </row>
    <row r="12" spans="2:13" x14ac:dyDescent="0.25">
      <c r="B12" t="s">
        <v>61</v>
      </c>
      <c r="C12">
        <v>458</v>
      </c>
      <c r="D12">
        <v>453</v>
      </c>
      <c r="E12">
        <v>1532</v>
      </c>
      <c r="F12">
        <v>753</v>
      </c>
    </row>
    <row r="13" spans="2:13" x14ac:dyDescent="0.25">
      <c r="B13" t="s">
        <v>70</v>
      </c>
      <c r="C13" s="3">
        <f>SUM(C6:C12)</f>
        <v>4134</v>
      </c>
      <c r="D13" s="3">
        <f t="shared" ref="D13:F13" si="1">SUM(D6:D12)</f>
        <v>4176</v>
      </c>
      <c r="E13" s="3">
        <f t="shared" si="1"/>
        <v>5132</v>
      </c>
      <c r="F13" s="3">
        <f t="shared" si="1"/>
        <v>4934</v>
      </c>
      <c r="G13" t="s">
        <v>72</v>
      </c>
      <c r="J13" t="s">
        <v>73</v>
      </c>
    </row>
    <row r="14" spans="2:13" x14ac:dyDescent="0.25">
      <c r="B14" t="s">
        <v>71</v>
      </c>
      <c r="C14" s="3">
        <v>4600</v>
      </c>
      <c r="D14" s="3">
        <v>4600</v>
      </c>
      <c r="E14" s="3">
        <v>4600</v>
      </c>
      <c r="F14" s="3">
        <v>4600</v>
      </c>
      <c r="G14" s="21"/>
    </row>
    <row r="15" spans="2:13" x14ac:dyDescent="0.25">
      <c r="B15" t="s">
        <v>78</v>
      </c>
      <c r="C15" s="3">
        <f>C14-C13</f>
        <v>466</v>
      </c>
      <c r="D15" s="3">
        <f t="shared" ref="D15:F15" si="2">D14-D13</f>
        <v>424</v>
      </c>
      <c r="E15" s="3">
        <f t="shared" si="2"/>
        <v>-532</v>
      </c>
      <c r="F15" s="3">
        <f t="shared" si="2"/>
        <v>-334</v>
      </c>
      <c r="G15" s="21"/>
    </row>
    <row r="17" spans="2:10" x14ac:dyDescent="0.25">
      <c r="C17" t="s">
        <v>62</v>
      </c>
      <c r="D17" t="s">
        <v>63</v>
      </c>
      <c r="E17" t="s">
        <v>64</v>
      </c>
    </row>
    <row r="18" spans="2:10" x14ac:dyDescent="0.25">
      <c r="B18" t="s">
        <v>55</v>
      </c>
      <c r="C18">
        <v>512</v>
      </c>
      <c r="D18">
        <v>812</v>
      </c>
      <c r="E18">
        <v>654</v>
      </c>
    </row>
    <row r="19" spans="2:10" x14ac:dyDescent="0.25">
      <c r="B19" t="s">
        <v>56</v>
      </c>
      <c r="C19">
        <v>60</v>
      </c>
      <c r="D19">
        <v>80</v>
      </c>
      <c r="E19">
        <v>40</v>
      </c>
    </row>
    <row r="20" spans="2:10" x14ac:dyDescent="0.25">
      <c r="B20" t="s">
        <v>57</v>
      </c>
      <c r="C20">
        <v>67</v>
      </c>
      <c r="D20">
        <v>43</v>
      </c>
      <c r="E20">
        <v>54</v>
      </c>
    </row>
    <row r="21" spans="2:10" x14ac:dyDescent="0.25">
      <c r="B21" t="s">
        <v>58</v>
      </c>
      <c r="C21">
        <v>80</v>
      </c>
      <c r="D21">
        <v>54</v>
      </c>
      <c r="E21">
        <v>92</v>
      </c>
    </row>
    <row r="22" spans="2:10" x14ac:dyDescent="0.25">
      <c r="B22" t="s">
        <v>59</v>
      </c>
      <c r="C22">
        <v>68</v>
      </c>
      <c r="D22">
        <v>58</v>
      </c>
      <c r="E22">
        <v>98</v>
      </c>
      <c r="J22" t="s">
        <v>74</v>
      </c>
    </row>
    <row r="23" spans="2:10" x14ac:dyDescent="0.25">
      <c r="B23" t="s">
        <v>60</v>
      </c>
      <c r="C23">
        <v>352</v>
      </c>
      <c r="D23">
        <v>320</v>
      </c>
      <c r="E23">
        <v>287</v>
      </c>
    </row>
    <row r="24" spans="2:10" x14ac:dyDescent="0.25">
      <c r="B24" t="s">
        <v>61</v>
      </c>
      <c r="C24">
        <v>458</v>
      </c>
      <c r="D24">
        <v>624</v>
      </c>
      <c r="E24">
        <v>2485</v>
      </c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'Gráficas  Resuelto'!C15:F15</xm:f>
              <xm:sqref>G15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workbookViewId="0">
      <selection activeCell="C13" sqref="C13:F15"/>
    </sheetView>
  </sheetViews>
  <sheetFormatPr baseColWidth="10" defaultColWidth="9.140625" defaultRowHeight="15" x14ac:dyDescent="0.25"/>
  <cols>
    <col min="2" max="2" width="14.140625" customWidth="1"/>
    <col min="7" max="7" width="16.42578125" customWidth="1"/>
  </cols>
  <sheetData>
    <row r="3" spans="2:13" x14ac:dyDescent="0.25">
      <c r="B3" t="s">
        <v>54</v>
      </c>
    </row>
    <row r="4" spans="2:13" x14ac:dyDescent="0.25">
      <c r="I4" t="s">
        <v>69</v>
      </c>
      <c r="M4" t="s">
        <v>77</v>
      </c>
    </row>
    <row r="5" spans="2:13" x14ac:dyDescent="0.25">
      <c r="C5" t="s">
        <v>65</v>
      </c>
      <c r="D5" t="s">
        <v>66</v>
      </c>
      <c r="E5" t="s">
        <v>67</v>
      </c>
      <c r="F5" t="s">
        <v>68</v>
      </c>
    </row>
    <row r="6" spans="2:13" x14ac:dyDescent="0.25">
      <c r="B6" t="s">
        <v>55</v>
      </c>
      <c r="C6">
        <f>3*512</f>
        <v>1536</v>
      </c>
      <c r="D6">
        <f>3*512</f>
        <v>1536</v>
      </c>
      <c r="E6">
        <f>3*512</f>
        <v>1536</v>
      </c>
      <c r="F6">
        <f>3*512</f>
        <v>1536</v>
      </c>
    </row>
    <row r="7" spans="2:13" x14ac:dyDescent="0.25">
      <c r="B7" t="s">
        <v>56</v>
      </c>
      <c r="C7">
        <v>160</v>
      </c>
      <c r="D7">
        <v>120</v>
      </c>
      <c r="E7">
        <v>210</v>
      </c>
      <c r="F7">
        <v>160</v>
      </c>
    </row>
    <row r="8" spans="2:13" x14ac:dyDescent="0.25">
      <c r="B8" t="s">
        <v>57</v>
      </c>
      <c r="C8">
        <v>90</v>
      </c>
      <c r="D8">
        <v>84</v>
      </c>
      <c r="E8">
        <v>110</v>
      </c>
      <c r="F8">
        <v>75</v>
      </c>
    </row>
    <row r="9" spans="2:13" x14ac:dyDescent="0.25">
      <c r="B9" t="s">
        <v>58</v>
      </c>
      <c r="C9">
        <f>80*3</f>
        <v>240</v>
      </c>
      <c r="D9">
        <f t="shared" ref="D9:F9" si="0">80*3</f>
        <v>240</v>
      </c>
      <c r="E9">
        <f t="shared" si="0"/>
        <v>240</v>
      </c>
      <c r="F9">
        <f t="shared" si="0"/>
        <v>240</v>
      </c>
    </row>
    <row r="10" spans="2:13" x14ac:dyDescent="0.25">
      <c r="B10" t="s">
        <v>59</v>
      </c>
      <c r="C10">
        <v>210</v>
      </c>
      <c r="D10">
        <v>243</v>
      </c>
      <c r="E10">
        <v>150</v>
      </c>
      <c r="F10">
        <v>195</v>
      </c>
    </row>
    <row r="11" spans="2:13" x14ac:dyDescent="0.25">
      <c r="B11" t="s">
        <v>60</v>
      </c>
      <c r="C11">
        <f>480*3</f>
        <v>1440</v>
      </c>
      <c r="D11">
        <v>1500</v>
      </c>
      <c r="E11">
        <v>1354</v>
      </c>
      <c r="F11">
        <v>1975</v>
      </c>
    </row>
    <row r="12" spans="2:13" x14ac:dyDescent="0.25">
      <c r="B12" t="s">
        <v>61</v>
      </c>
      <c r="C12">
        <v>458</v>
      </c>
      <c r="D12">
        <v>453</v>
      </c>
      <c r="E12">
        <v>1532</v>
      </c>
      <c r="F12">
        <v>753</v>
      </c>
    </row>
    <row r="13" spans="2:13" x14ac:dyDescent="0.25">
      <c r="B13" t="s">
        <v>70</v>
      </c>
      <c r="C13" s="3"/>
      <c r="D13" s="3"/>
      <c r="E13" s="3"/>
      <c r="F13" s="3"/>
      <c r="G13" t="s">
        <v>72</v>
      </c>
      <c r="J13" t="s">
        <v>73</v>
      </c>
    </row>
    <row r="14" spans="2:13" x14ac:dyDescent="0.25">
      <c r="B14" t="s">
        <v>71</v>
      </c>
      <c r="C14" s="3"/>
      <c r="D14" s="3"/>
      <c r="E14" s="3"/>
      <c r="F14" s="3"/>
      <c r="G14" s="21"/>
    </row>
    <row r="15" spans="2:13" x14ac:dyDescent="0.25">
      <c r="B15" t="s">
        <v>78</v>
      </c>
      <c r="C15" s="3"/>
      <c r="D15" s="3"/>
      <c r="E15" s="3"/>
      <c r="F15" s="3"/>
      <c r="G15" s="21"/>
    </row>
    <row r="17" spans="2:10" x14ac:dyDescent="0.25">
      <c r="C17" t="s">
        <v>62</v>
      </c>
      <c r="D17" t="s">
        <v>63</v>
      </c>
      <c r="E17" t="s">
        <v>64</v>
      </c>
    </row>
    <row r="18" spans="2:10" x14ac:dyDescent="0.25">
      <c r="B18" t="s">
        <v>55</v>
      </c>
      <c r="C18">
        <v>512</v>
      </c>
      <c r="D18">
        <v>812</v>
      </c>
      <c r="E18">
        <v>654</v>
      </c>
    </row>
    <row r="19" spans="2:10" x14ac:dyDescent="0.25">
      <c r="B19" t="s">
        <v>56</v>
      </c>
      <c r="C19">
        <v>60</v>
      </c>
      <c r="D19">
        <v>80</v>
      </c>
      <c r="E19">
        <v>40</v>
      </c>
    </row>
    <row r="20" spans="2:10" x14ac:dyDescent="0.25">
      <c r="B20" t="s">
        <v>57</v>
      </c>
      <c r="C20">
        <v>67</v>
      </c>
      <c r="D20">
        <v>43</v>
      </c>
      <c r="E20">
        <v>54</v>
      </c>
    </row>
    <row r="21" spans="2:10" x14ac:dyDescent="0.25">
      <c r="B21" t="s">
        <v>58</v>
      </c>
      <c r="C21">
        <v>80</v>
      </c>
      <c r="D21">
        <v>54</v>
      </c>
      <c r="E21">
        <v>92</v>
      </c>
    </row>
    <row r="22" spans="2:10" x14ac:dyDescent="0.25">
      <c r="B22" t="s">
        <v>59</v>
      </c>
      <c r="C22">
        <v>68</v>
      </c>
      <c r="D22">
        <v>58</v>
      </c>
      <c r="E22">
        <v>98</v>
      </c>
      <c r="J22" t="s">
        <v>74</v>
      </c>
    </row>
    <row r="23" spans="2:10" x14ac:dyDescent="0.25">
      <c r="B23" t="s">
        <v>60</v>
      </c>
      <c r="C23">
        <v>352</v>
      </c>
      <c r="D23">
        <v>320</v>
      </c>
      <c r="E23">
        <v>287</v>
      </c>
    </row>
    <row r="24" spans="2:10" x14ac:dyDescent="0.25">
      <c r="B24" t="s">
        <v>61</v>
      </c>
      <c r="C24">
        <v>458</v>
      </c>
      <c r="D24">
        <v>624</v>
      </c>
      <c r="E24">
        <v>2485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Repaso formulas</vt:lpstr>
      <vt:lpstr>Funciones Resuelto</vt:lpstr>
      <vt:lpstr>Funciones</vt:lpstr>
      <vt:lpstr>Gráficas  Resuelto</vt:lpstr>
      <vt:lpstr>Gráficas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2015-02-02T17:34:12Z</dcterms:modified>
</cp:coreProperties>
</file>